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gure.sharepoint.com/sites/FigureEngineeringTeam/Shared Documents/Marketing/WIP/"/>
    </mc:Choice>
  </mc:AlternateContent>
  <xr:revisionPtr revIDLastSave="173" documentId="8_{AA7F9570-9397-48BB-9A48-08D68B0E9C64}" xr6:coauthVersionLast="47" xr6:coauthVersionMax="47" xr10:uidLastSave="{6EED3189-49CC-47B4-A336-5A24A9CC69F9}"/>
  <bookViews>
    <workbookView xWindow="-120" yWindow="-120" windowWidth="29040" windowHeight="15720" xr2:uid="{007385BF-A7B1-4284-8CCD-71D2A5F4A6C9}"/>
  </bookViews>
  <sheets>
    <sheet name="Product Category" sheetId="2" r:id="rId1"/>
    <sheet name="Sheet1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" i="1" l="1"/>
  <c r="T4" i="1"/>
  <c r="U4" i="1"/>
  <c r="V4" i="1"/>
  <c r="W4" i="1"/>
  <c r="X4" i="1"/>
  <c r="Y4" i="1"/>
  <c r="Z4" i="1"/>
  <c r="AA4" i="1"/>
  <c r="S5" i="1"/>
  <c r="T5" i="1"/>
  <c r="U5" i="1"/>
  <c r="V5" i="1"/>
  <c r="W5" i="1"/>
  <c r="X5" i="1"/>
  <c r="Y5" i="1"/>
  <c r="Z5" i="1"/>
  <c r="AA5" i="1"/>
  <c r="S6" i="1"/>
  <c r="T6" i="1"/>
  <c r="U6" i="1"/>
  <c r="V6" i="1"/>
  <c r="W6" i="1"/>
  <c r="X6" i="1"/>
  <c r="Y6" i="1"/>
  <c r="Z6" i="1"/>
  <c r="AA6" i="1"/>
  <c r="S7" i="1"/>
  <c r="T7" i="1"/>
  <c r="U7" i="1"/>
  <c r="V7" i="1"/>
  <c r="W7" i="1"/>
  <c r="X7" i="1"/>
  <c r="Y7" i="1"/>
  <c r="Z7" i="1"/>
  <c r="AA7" i="1"/>
  <c r="S8" i="1"/>
  <c r="T8" i="1"/>
  <c r="U8" i="1"/>
  <c r="V8" i="1"/>
  <c r="W8" i="1"/>
  <c r="X8" i="1"/>
  <c r="Y8" i="1"/>
  <c r="Z8" i="1"/>
  <c r="AA8" i="1"/>
  <c r="S9" i="1"/>
  <c r="T9" i="1"/>
  <c r="U9" i="1"/>
  <c r="V9" i="1"/>
  <c r="W9" i="1"/>
  <c r="X9" i="1"/>
  <c r="Y9" i="1"/>
  <c r="Z9" i="1"/>
  <c r="AA9" i="1"/>
  <c r="S10" i="1"/>
  <c r="T10" i="1"/>
  <c r="U10" i="1"/>
  <c r="V10" i="1"/>
  <c r="W10" i="1"/>
  <c r="X10" i="1"/>
  <c r="Y10" i="1"/>
  <c r="Z10" i="1"/>
  <c r="AA10" i="1"/>
  <c r="S11" i="1"/>
  <c r="T11" i="1"/>
  <c r="U11" i="1"/>
  <c r="V11" i="1"/>
  <c r="W11" i="1"/>
  <c r="X11" i="1"/>
  <c r="Y11" i="1"/>
  <c r="Z11" i="1"/>
  <c r="AA11" i="1"/>
  <c r="S12" i="1"/>
  <c r="T12" i="1"/>
  <c r="U12" i="1"/>
  <c r="V12" i="1"/>
  <c r="W12" i="1"/>
  <c r="X12" i="1"/>
  <c r="Y12" i="1"/>
  <c r="Z12" i="1"/>
  <c r="AA12" i="1"/>
  <c r="S13" i="1"/>
  <c r="T13" i="1"/>
  <c r="U13" i="1"/>
  <c r="V13" i="1"/>
  <c r="W13" i="1"/>
  <c r="X13" i="1"/>
  <c r="Y13" i="1"/>
  <c r="Z13" i="1"/>
  <c r="AA13" i="1"/>
  <c r="S14" i="1"/>
  <c r="T14" i="1"/>
  <c r="U14" i="1"/>
  <c r="V14" i="1"/>
  <c r="W14" i="1"/>
  <c r="X14" i="1"/>
  <c r="Y14" i="1"/>
  <c r="Z14" i="1"/>
  <c r="AA14" i="1"/>
  <c r="S15" i="1"/>
  <c r="T15" i="1"/>
  <c r="U15" i="1"/>
  <c r="V15" i="1"/>
  <c r="W15" i="1"/>
  <c r="X15" i="1"/>
  <c r="Y15" i="1"/>
  <c r="Z15" i="1"/>
  <c r="AA15" i="1"/>
  <c r="S16" i="1"/>
  <c r="T16" i="1"/>
  <c r="U16" i="1"/>
  <c r="V16" i="1"/>
  <c r="W16" i="1"/>
  <c r="X16" i="1"/>
  <c r="Y16" i="1"/>
  <c r="Z16" i="1"/>
  <c r="AA16" i="1"/>
  <c r="S17" i="1"/>
  <c r="T17" i="1"/>
  <c r="U17" i="1"/>
  <c r="V17" i="1"/>
  <c r="W17" i="1"/>
  <c r="X17" i="1"/>
  <c r="Y17" i="1"/>
  <c r="Z17" i="1"/>
  <c r="AA17" i="1"/>
  <c r="S18" i="1"/>
  <c r="T18" i="1"/>
  <c r="U18" i="1"/>
  <c r="V18" i="1"/>
  <c r="W18" i="1"/>
  <c r="X18" i="1"/>
  <c r="Y18" i="1"/>
  <c r="Z18" i="1"/>
  <c r="AA18" i="1"/>
  <c r="T3" i="1"/>
  <c r="U3" i="1"/>
  <c r="V3" i="1"/>
  <c r="W3" i="1"/>
  <c r="X3" i="1"/>
  <c r="Y3" i="1"/>
  <c r="Z3" i="1"/>
  <c r="AA3" i="1"/>
  <c r="S3" i="1"/>
  <c r="T2" i="1"/>
  <c r="U2" i="1"/>
  <c r="V2" i="1"/>
  <c r="W2" i="1"/>
  <c r="X2" i="1"/>
  <c r="Y2" i="1"/>
  <c r="Z2" i="1"/>
  <c r="AA2" i="1"/>
  <c r="S2" i="1"/>
</calcChain>
</file>

<file path=xl/sharedStrings.xml><?xml version="1.0" encoding="utf-8"?>
<sst xmlns="http://schemas.openxmlformats.org/spreadsheetml/2006/main" count="323" uniqueCount="36">
  <si>
    <t>StealthStrip</t>
  </si>
  <si>
    <t>Aerospace and Defense</t>
  </si>
  <si>
    <t>Oil and Gas and Energy</t>
  </si>
  <si>
    <t>3D Printing</t>
  </si>
  <si>
    <t>Plating, Finishing, and Coating</t>
  </si>
  <si>
    <t>Environmental, Health, and Safety</t>
  </si>
  <si>
    <t>LifeLiner</t>
  </si>
  <si>
    <t>Portable CHEM</t>
  </si>
  <si>
    <t>Talos</t>
  </si>
  <si>
    <t>Signac</t>
  </si>
  <si>
    <t>CPS</t>
  </si>
  <si>
    <t>Hex Checks</t>
  </si>
  <si>
    <t>Resist</t>
  </si>
  <si>
    <t xml:space="preserve"> ARMS</t>
  </si>
  <si>
    <t xml:space="preserve"> Hex Checks Neutralizer</t>
  </si>
  <si>
    <t>Solustat</t>
  </si>
  <si>
    <t xml:space="preserve"> ARMS and PDS</t>
  </si>
  <si>
    <t>Dry Ice StealthStrip</t>
  </si>
  <si>
    <t>DMM</t>
  </si>
  <si>
    <t>Pulsar</t>
  </si>
  <si>
    <t>ACTAV</t>
  </si>
  <si>
    <t>PDS</t>
  </si>
  <si>
    <t>I figure automation things that don't fit in hex or resist should go here</t>
  </si>
  <si>
    <t>HexChecks</t>
  </si>
  <si>
    <t>MRObotics</t>
  </si>
  <si>
    <t>I would place CPS in HexChecks</t>
  </si>
  <si>
    <t>I would place stealthstrip in HexChecks</t>
  </si>
  <si>
    <t>Stealthstrip</t>
  </si>
  <si>
    <t xml:space="preserve">Dry ice stealthstrip </t>
  </si>
  <si>
    <t>Column1</t>
  </si>
  <si>
    <t>Chemical and Biological Defense</t>
  </si>
  <si>
    <t>Products</t>
  </si>
  <si>
    <t>x</t>
  </si>
  <si>
    <t/>
  </si>
  <si>
    <t>ARMS</t>
  </si>
  <si>
    <t>Hex Checks Neutralizer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</si>
</sst>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/>
    <xf numFmtId="0" fontId="0" fillId="0" borderId="9" xfId="0" applyBorder="1"/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5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0" borderId="0" xfId="0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0" borderId="3" xfId="0" applyBorder="1"/>
  </cellXfs>
  <cellStyles count="1">
    <cellStyle name="Normal" xfId="0" builtinId="0"/>
  </cellStyles>
  <dxfs count="3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4677A5C-5586-4092-B559-83894D005F2A}" name="Table5" displayName="Table5" ref="C2:L18" totalsRowShown="0" headerRowDxfId="37" headerRowBorderDxfId="36" tableBorderDxfId="35" totalsRowBorderDxfId="34">
  <autoFilter ref="C2:L18" xr:uid="{D4677A5C-5586-4092-B559-83894D005F2A}"/>
  <tableColumns count="10">
    <tableColumn id="1" xr3:uid="{50DE74C8-568A-4AAA-8A30-204F68451773}" name="Products" dataDxfId="33"/>
    <tableColumn id="2" xr3:uid="{4C559E76-EC03-48B6-8FFD-FA765756976D}" name="Aerospace and Defense" dataDxfId="32"/>
    <tableColumn id="3" xr3:uid="{D258A407-CC12-43F9-89BB-A6295F2B0ABD}" name="Oil and Gas and Energy" dataDxfId="31"/>
    <tableColumn id="4" xr3:uid="{9374195F-5C0F-44EF-96F0-75EFEBFF7779}" name="3D Printing" dataDxfId="30"/>
    <tableColumn id="5" xr3:uid="{2C104283-6550-4F05-B46E-84A7388E00C3}" name="Plating, Finishing, and Coating" dataDxfId="29"/>
    <tableColumn id="6" xr3:uid="{FF063FD6-3EF5-4E5E-81A9-8C810BF652A8}" name="Environmental, Health, and Safety" dataDxfId="28"/>
    <tableColumn id="7" xr3:uid="{F69B1FEF-2071-4ED9-AE08-10D76C12E823}" name="HexChecks" dataDxfId="27"/>
    <tableColumn id="8" xr3:uid="{11C0FEB0-AE01-4595-BC9B-685D6FB7DF0A}" name="Resist" dataDxfId="26"/>
    <tableColumn id="9" xr3:uid="{CF1069D2-7BE6-4495-B115-46A1A7F360D9}" name="MRObotics" dataDxfId="25"/>
    <tableColumn id="10" xr3:uid="{B9117843-A827-492C-89E9-F21F14A1DCD6}" name="Chemical and Biological Defense" dataDxfId="24"/>
  </tableColumns>
  <tableStyleInfo name="TableStyleMedium2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91B160-C431-4645-85D4-59D15D8061F6}" name="Table1" displayName="Table1" ref="F2:P18" totalsRowShown="0" headerRowDxfId="23" dataDxfId="21" headerRowBorderDxfId="22" tableBorderDxfId="20" totalsRowBorderDxfId="19">
  <autoFilter ref="F2:P18" xr:uid="{DE91B160-C431-4645-85D4-59D15D8061F6}"/>
  <tableColumns count="11">
    <tableColumn id="6" xr3:uid="{7395EF8F-242D-42F9-85E4-16EE8C896EFA}" name="Products" dataDxfId="18"/>
    <tableColumn id="7" xr3:uid="{FD5B9CF3-9993-4307-A3CC-4CB69F71DE20}" name="Column1" dataDxfId="17"/>
    <tableColumn id="1" xr3:uid="{C5964858-EF6A-4829-9EA4-FCD4B42EFB4C}" name="Aerospace and Defense" dataDxfId="16"/>
    <tableColumn id="2" xr3:uid="{8E04A0A3-ABBF-4CBA-B723-5B12BA2A2A01}" name="Oil and Gas and Energy" dataDxfId="15"/>
    <tableColumn id="3" xr3:uid="{24F3FA52-72A7-4225-8EF3-0B49DA5AE9CD}" name="3D Printing" dataDxfId="14"/>
    <tableColumn id="4" xr3:uid="{7B3DFAD3-CEC9-4625-B87E-02EF74FBEDF0}" name="Plating, Finishing, and Coating" dataDxfId="13"/>
    <tableColumn id="5" xr3:uid="{44A89084-3E25-4CC9-A7A0-43034408CCC6}" name="Environmental, Health, and Safety" dataDxfId="12"/>
    <tableColumn id="11" xr3:uid="{5BC28163-887A-42F8-B7A0-34EF69A314BE}" name="HexChecks" dataDxfId="11"/>
    <tableColumn id="10" xr3:uid="{095E32BF-DF41-4979-8337-E8649A9B662E}" name="Resist" dataDxfId="10"/>
    <tableColumn id="9" xr3:uid="{17A76918-08A2-46CF-B2A0-705109FADD25}" name="MRObotics" dataDxfId="9"/>
    <tableColumn id="8" xr3:uid="{F90A8EFD-232A-40A0-9697-9A3572CA3E7B}" name="Chemical and Biological Defense" dataDxfId="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92193F6-5783-412A-80BF-BD5E6CF6B225}" name="Table2" displayName="Table2" ref="F21:I37" totalsRowShown="0" headerRowDxfId="7" headerRowBorderDxfId="6" tableBorderDxfId="5" totalsRowBorderDxfId="4">
  <autoFilter ref="F21:I37" xr:uid="{392193F6-5783-412A-80BF-BD5E6CF6B225}"/>
  <tableColumns count="4">
    <tableColumn id="1" xr3:uid="{7B8B0CB8-1817-457C-A4FF-B812808815DC}" name="HexChecks" dataDxfId="3"/>
    <tableColumn id="2" xr3:uid="{B799234B-27D1-4FC9-B0DB-39F730DD2680}" name="Resist" dataDxfId="2"/>
    <tableColumn id="3" xr3:uid="{A6AB068C-CA8A-4EA0-8D04-D039DCC3778F}" name="MRObotics" dataDxfId="1"/>
    <tableColumn id="4" xr3:uid="{808CEA99-84D7-4414-8C2F-5900940CE5D6}" name="Chemical and Biological Defens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60829-522D-4D9A-8019-033EF4E28859}">
  <dimension ref="C2:L18"/>
  <sheetViews>
    <sheetView tabSelected="1" workbookViewId="0">
      <selection activeCell="C34" sqref="C34"/>
    </sheetView>
  </sheetViews>
  <sheetFormatPr defaultRowHeight="15" x14ac:dyDescent="0.25"/>
  <cols>
    <col min="3" max="3" width="33.28515625" customWidth="1"/>
    <col min="4" max="4" width="24.5703125" bestFit="1" customWidth="1"/>
    <col min="5" max="5" width="23.85546875" bestFit="1" customWidth="1"/>
    <col min="6" max="6" width="13" bestFit="1" customWidth="1"/>
    <col min="7" max="7" width="30.42578125" bestFit="1" customWidth="1"/>
    <col min="8" max="8" width="34.140625" bestFit="1" customWidth="1"/>
    <col min="9" max="9" width="12.85546875" bestFit="1" customWidth="1"/>
    <col min="10" max="10" width="8.5703125" bestFit="1" customWidth="1"/>
    <col min="11" max="11" width="13" bestFit="1" customWidth="1"/>
    <col min="12" max="12" width="32.7109375" bestFit="1" customWidth="1"/>
  </cols>
  <sheetData>
    <row r="2" spans="3:12" x14ac:dyDescent="0.25">
      <c r="C2" s="19" t="s">
        <v>31</v>
      </c>
      <c r="D2" s="28" t="s">
        <v>1</v>
      </c>
      <c r="E2" s="28" t="s">
        <v>2</v>
      </c>
      <c r="F2" s="28" t="s">
        <v>3</v>
      </c>
      <c r="G2" s="28" t="s">
        <v>4</v>
      </c>
      <c r="H2" s="28" t="s">
        <v>5</v>
      </c>
      <c r="I2" s="28" t="s">
        <v>23</v>
      </c>
      <c r="J2" s="28" t="s">
        <v>12</v>
      </c>
      <c r="K2" s="28" t="s">
        <v>24</v>
      </c>
      <c r="L2" s="18" t="s">
        <v>30</v>
      </c>
    </row>
    <row r="3" spans="3:12" x14ac:dyDescent="0.25">
      <c r="C3" s="13" t="s">
        <v>0</v>
      </c>
      <c r="D3" s="10" t="s">
        <v>32</v>
      </c>
      <c r="E3" s="10" t="s">
        <v>32</v>
      </c>
      <c r="F3" s="10" t="s">
        <v>33</v>
      </c>
      <c r="G3" s="10" t="s">
        <v>32</v>
      </c>
      <c r="H3" s="10" t="s">
        <v>32</v>
      </c>
      <c r="I3" s="10" t="s">
        <v>32</v>
      </c>
      <c r="J3" s="10" t="s">
        <v>33</v>
      </c>
      <c r="K3" s="10" t="s">
        <v>32</v>
      </c>
      <c r="L3" s="14" t="s">
        <v>33</v>
      </c>
    </row>
    <row r="4" spans="3:12" x14ac:dyDescent="0.25">
      <c r="C4" s="13" t="s">
        <v>6</v>
      </c>
      <c r="D4" s="10" t="s">
        <v>32</v>
      </c>
      <c r="E4" s="10" t="s">
        <v>33</v>
      </c>
      <c r="F4" s="10" t="s">
        <v>33</v>
      </c>
      <c r="G4" s="10" t="s">
        <v>33</v>
      </c>
      <c r="H4" s="10" t="s">
        <v>32</v>
      </c>
      <c r="I4" s="10" t="s">
        <v>32</v>
      </c>
      <c r="J4" s="10" t="s">
        <v>33</v>
      </c>
      <c r="K4" s="10" t="s">
        <v>33</v>
      </c>
      <c r="L4" s="14" t="s">
        <v>32</v>
      </c>
    </row>
    <row r="5" spans="3:12" x14ac:dyDescent="0.25">
      <c r="C5" s="13" t="s">
        <v>10</v>
      </c>
      <c r="D5" s="10" t="s">
        <v>32</v>
      </c>
      <c r="E5" s="10" t="s">
        <v>33</v>
      </c>
      <c r="F5" s="10" t="s">
        <v>33</v>
      </c>
      <c r="G5" s="10" t="s">
        <v>33</v>
      </c>
      <c r="H5" s="10" t="s">
        <v>32</v>
      </c>
      <c r="I5" s="10" t="s">
        <v>32</v>
      </c>
      <c r="J5" s="10" t="s">
        <v>33</v>
      </c>
      <c r="K5" s="10" t="s">
        <v>33</v>
      </c>
      <c r="L5" s="14" t="s">
        <v>32</v>
      </c>
    </row>
    <row r="6" spans="3:12" x14ac:dyDescent="0.25">
      <c r="C6" s="13" t="s">
        <v>34</v>
      </c>
      <c r="D6" s="10" t="s">
        <v>32</v>
      </c>
      <c r="E6" s="10" t="s">
        <v>33</v>
      </c>
      <c r="F6" s="10" t="s">
        <v>33</v>
      </c>
      <c r="G6" s="10" t="s">
        <v>33</v>
      </c>
      <c r="H6" s="10" t="s">
        <v>32</v>
      </c>
      <c r="I6" s="10" t="s">
        <v>32</v>
      </c>
      <c r="J6" s="10" t="s">
        <v>33</v>
      </c>
      <c r="K6" s="10" t="s">
        <v>33</v>
      </c>
      <c r="L6" s="14" t="s">
        <v>33</v>
      </c>
    </row>
    <row r="7" spans="3:12" x14ac:dyDescent="0.25">
      <c r="C7" s="13" t="s">
        <v>15</v>
      </c>
      <c r="D7" s="10" t="s">
        <v>32</v>
      </c>
      <c r="E7" s="10" t="s">
        <v>32</v>
      </c>
      <c r="F7" s="10" t="s">
        <v>33</v>
      </c>
      <c r="G7" s="10" t="s">
        <v>32</v>
      </c>
      <c r="H7" s="10" t="s">
        <v>33</v>
      </c>
      <c r="I7" s="10" t="s">
        <v>33</v>
      </c>
      <c r="J7" s="10" t="s">
        <v>33</v>
      </c>
      <c r="K7" s="10" t="s">
        <v>32</v>
      </c>
      <c r="L7" s="14" t="s">
        <v>33</v>
      </c>
    </row>
    <row r="8" spans="3:12" x14ac:dyDescent="0.25">
      <c r="C8" s="13" t="s">
        <v>9</v>
      </c>
      <c r="D8" s="10" t="s">
        <v>32</v>
      </c>
      <c r="E8" s="10" t="s">
        <v>33</v>
      </c>
      <c r="F8" s="10" t="s">
        <v>32</v>
      </c>
      <c r="G8" s="10" t="s">
        <v>32</v>
      </c>
      <c r="H8" s="10" t="s">
        <v>33</v>
      </c>
      <c r="I8" s="10" t="s">
        <v>33</v>
      </c>
      <c r="J8" s="10" t="s">
        <v>33</v>
      </c>
      <c r="K8" s="10" t="s">
        <v>32</v>
      </c>
      <c r="L8" s="14" t="s">
        <v>33</v>
      </c>
    </row>
    <row r="9" spans="3:12" x14ac:dyDescent="0.25">
      <c r="C9" s="13" t="s">
        <v>18</v>
      </c>
      <c r="D9" s="10" t="s">
        <v>32</v>
      </c>
      <c r="E9" s="10" t="s">
        <v>33</v>
      </c>
      <c r="F9" s="10" t="s">
        <v>33</v>
      </c>
      <c r="G9" s="10" t="s">
        <v>33</v>
      </c>
      <c r="H9" s="10" t="s">
        <v>32</v>
      </c>
      <c r="I9" s="10" t="s">
        <v>32</v>
      </c>
      <c r="J9" s="10" t="s">
        <v>33</v>
      </c>
      <c r="K9" s="10" t="s">
        <v>33</v>
      </c>
      <c r="L9" s="14" t="s">
        <v>33</v>
      </c>
    </row>
    <row r="10" spans="3:12" x14ac:dyDescent="0.25">
      <c r="C10" s="13" t="s">
        <v>17</v>
      </c>
      <c r="D10" s="10" t="s">
        <v>32</v>
      </c>
      <c r="E10" s="10" t="s">
        <v>33</v>
      </c>
      <c r="F10" s="10" t="s">
        <v>33</v>
      </c>
      <c r="G10" s="10" t="s">
        <v>32</v>
      </c>
      <c r="H10" s="10" t="s">
        <v>33</v>
      </c>
      <c r="I10" s="10" t="s">
        <v>32</v>
      </c>
      <c r="J10" s="10" t="s">
        <v>33</v>
      </c>
      <c r="K10" s="10" t="s">
        <v>32</v>
      </c>
      <c r="L10" s="14" t="s">
        <v>33</v>
      </c>
    </row>
    <row r="11" spans="3:12" x14ac:dyDescent="0.25">
      <c r="C11" s="13" t="s">
        <v>20</v>
      </c>
      <c r="D11" s="10" t="s">
        <v>32</v>
      </c>
      <c r="E11" s="10" t="s">
        <v>33</v>
      </c>
      <c r="F11" s="10" t="s">
        <v>33</v>
      </c>
      <c r="G11" s="10" t="s">
        <v>33</v>
      </c>
      <c r="H11" s="10" t="s">
        <v>32</v>
      </c>
      <c r="I11" s="10" t="s">
        <v>32</v>
      </c>
      <c r="J11" s="10" t="s">
        <v>33</v>
      </c>
      <c r="K11" s="10" t="s">
        <v>33</v>
      </c>
      <c r="L11" s="14" t="s">
        <v>33</v>
      </c>
    </row>
    <row r="12" spans="3:12" x14ac:dyDescent="0.25">
      <c r="C12" s="13" t="s">
        <v>7</v>
      </c>
      <c r="D12" s="10" t="s">
        <v>32</v>
      </c>
      <c r="E12" s="10" t="s">
        <v>32</v>
      </c>
      <c r="F12" s="10" t="s">
        <v>33</v>
      </c>
      <c r="G12" s="10" t="s">
        <v>33</v>
      </c>
      <c r="H12" s="10" t="s">
        <v>32</v>
      </c>
      <c r="I12" s="10" t="s">
        <v>32</v>
      </c>
      <c r="J12" s="10" t="s">
        <v>33</v>
      </c>
      <c r="K12" s="10" t="s">
        <v>33</v>
      </c>
      <c r="L12" s="14" t="s">
        <v>33</v>
      </c>
    </row>
    <row r="13" spans="3:12" x14ac:dyDescent="0.25">
      <c r="C13" s="13" t="s">
        <v>11</v>
      </c>
      <c r="D13" s="10" t="s">
        <v>32</v>
      </c>
      <c r="E13" s="10" t="s">
        <v>32</v>
      </c>
      <c r="F13" s="10" t="s">
        <v>33</v>
      </c>
      <c r="G13" s="10" t="s">
        <v>32</v>
      </c>
      <c r="H13" s="10" t="s">
        <v>32</v>
      </c>
      <c r="I13" s="10" t="s">
        <v>32</v>
      </c>
      <c r="J13" s="10" t="s">
        <v>33</v>
      </c>
      <c r="K13" s="10" t="s">
        <v>33</v>
      </c>
      <c r="L13" s="14" t="s">
        <v>33</v>
      </c>
    </row>
    <row r="14" spans="3:12" x14ac:dyDescent="0.25">
      <c r="C14" s="13" t="s">
        <v>35</v>
      </c>
      <c r="D14" s="10" t="s">
        <v>32</v>
      </c>
      <c r="E14" s="10" t="s">
        <v>32</v>
      </c>
      <c r="F14" s="10" t="s">
        <v>33</v>
      </c>
      <c r="G14" s="10" t="s">
        <v>32</v>
      </c>
      <c r="H14" s="10" t="s">
        <v>32</v>
      </c>
      <c r="I14" s="10" t="s">
        <v>32</v>
      </c>
      <c r="J14" s="10" t="s">
        <v>33</v>
      </c>
      <c r="K14" s="10" t="s">
        <v>33</v>
      </c>
      <c r="L14" s="14" t="s">
        <v>33</v>
      </c>
    </row>
    <row r="15" spans="3:12" x14ac:dyDescent="0.25">
      <c r="C15" s="13" t="s">
        <v>8</v>
      </c>
      <c r="D15" s="10" t="s">
        <v>32</v>
      </c>
      <c r="E15" s="10" t="s">
        <v>33</v>
      </c>
      <c r="F15" s="10" t="s">
        <v>32</v>
      </c>
      <c r="G15" s="10" t="s">
        <v>32</v>
      </c>
      <c r="H15" s="10" t="s">
        <v>33</v>
      </c>
      <c r="I15" s="10" t="s">
        <v>33</v>
      </c>
      <c r="J15" s="10" t="s">
        <v>32</v>
      </c>
      <c r="K15" s="10" t="s">
        <v>33</v>
      </c>
      <c r="L15" s="14" t="s">
        <v>33</v>
      </c>
    </row>
    <row r="16" spans="3:12" x14ac:dyDescent="0.25">
      <c r="C16" s="13" t="s">
        <v>12</v>
      </c>
      <c r="D16" s="10" t="s">
        <v>32</v>
      </c>
      <c r="E16" s="10" t="s">
        <v>32</v>
      </c>
      <c r="F16" s="10" t="s">
        <v>32</v>
      </c>
      <c r="G16" s="10" t="s">
        <v>32</v>
      </c>
      <c r="H16" s="10" t="s">
        <v>33</v>
      </c>
      <c r="I16" s="10" t="s">
        <v>33</v>
      </c>
      <c r="J16" s="10" t="s">
        <v>32</v>
      </c>
      <c r="K16" s="10" t="s">
        <v>33</v>
      </c>
      <c r="L16" s="14" t="s">
        <v>33</v>
      </c>
    </row>
    <row r="17" spans="3:12" x14ac:dyDescent="0.25">
      <c r="C17" s="13" t="s">
        <v>19</v>
      </c>
      <c r="D17" s="10" t="s">
        <v>32</v>
      </c>
      <c r="E17" s="10" t="s">
        <v>32</v>
      </c>
      <c r="F17" s="10" t="s">
        <v>33</v>
      </c>
      <c r="G17" s="10" t="s">
        <v>33</v>
      </c>
      <c r="H17" s="10" t="s">
        <v>33</v>
      </c>
      <c r="I17" s="10" t="s">
        <v>33</v>
      </c>
      <c r="J17" s="10" t="s">
        <v>33</v>
      </c>
      <c r="K17" s="10" t="s">
        <v>32</v>
      </c>
      <c r="L17" s="14" t="s">
        <v>33</v>
      </c>
    </row>
    <row r="18" spans="3:12" x14ac:dyDescent="0.25">
      <c r="C18" s="12" t="s">
        <v>21</v>
      </c>
      <c r="D18" s="15" t="s">
        <v>32</v>
      </c>
      <c r="E18" s="15" t="s">
        <v>33</v>
      </c>
      <c r="F18" s="15" t="s">
        <v>33</v>
      </c>
      <c r="G18" s="15" t="s">
        <v>33</v>
      </c>
      <c r="H18" s="15" t="s">
        <v>32</v>
      </c>
      <c r="I18" s="15" t="s">
        <v>32</v>
      </c>
      <c r="J18" s="15" t="s">
        <v>33</v>
      </c>
      <c r="K18" s="15" t="s">
        <v>33</v>
      </c>
      <c r="L18" s="11" t="s">
        <v>33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F066A-CB46-4556-A0C6-3A990DA82FD0}">
  <dimension ref="D2:AA37"/>
  <sheetViews>
    <sheetView topLeftCell="H1" workbookViewId="0">
      <selection activeCell="S3" sqref="S3:AA18"/>
    </sheetView>
  </sheetViews>
  <sheetFormatPr defaultRowHeight="15" x14ac:dyDescent="0.25"/>
  <cols>
    <col min="1" max="1" width="18.140625" customWidth="1"/>
    <col min="3" max="3" width="6.140625" customWidth="1"/>
    <col min="4" max="4" width="9.140625" hidden="1" customWidth="1"/>
    <col min="5" max="5" width="22.28515625" customWidth="1"/>
    <col min="6" max="6" width="26.140625" customWidth="1"/>
    <col min="7" max="7" width="28.42578125" customWidth="1"/>
    <col min="8" max="8" width="19.42578125" customWidth="1"/>
    <col min="9" max="9" width="27.140625" customWidth="1"/>
    <col min="10" max="10" width="30.42578125" customWidth="1"/>
  </cols>
  <sheetData>
    <row r="2" spans="6:27" s="1" customFormat="1" ht="75" x14ac:dyDescent="0.25">
      <c r="F2" s="2" t="s">
        <v>31</v>
      </c>
      <c r="G2" s="2" t="s">
        <v>29</v>
      </c>
      <c r="H2" s="3" t="s">
        <v>1</v>
      </c>
      <c r="I2" s="3" t="s">
        <v>2</v>
      </c>
      <c r="J2" s="3" t="s">
        <v>3</v>
      </c>
      <c r="K2" s="3" t="s">
        <v>4</v>
      </c>
      <c r="L2" s="4" t="s">
        <v>5</v>
      </c>
      <c r="M2" s="4" t="s">
        <v>23</v>
      </c>
      <c r="N2" s="4" t="s">
        <v>12</v>
      </c>
      <c r="O2" s="4" t="s">
        <v>24</v>
      </c>
      <c r="P2" s="3" t="s">
        <v>30</v>
      </c>
      <c r="R2" s="25" t="s">
        <v>31</v>
      </c>
      <c r="S2" s="25" t="str">
        <f>Table1[[#Headers],[Aerospace and Defense]]</f>
        <v>Aerospace and Defense</v>
      </c>
      <c r="T2" s="25" t="str">
        <f>Table1[[#Headers],[Oil and Gas and Energy]]</f>
        <v>Oil and Gas and Energy</v>
      </c>
      <c r="U2" s="25" t="str">
        <f>Table1[[#Headers],[3D Printing]]</f>
        <v>3D Printing</v>
      </c>
      <c r="V2" s="25" t="str">
        <f>Table1[[#Headers],[Plating, Finishing, and Coating]]</f>
        <v>Plating, Finishing, and Coating</v>
      </c>
      <c r="W2" s="25" t="str">
        <f>Table1[[#Headers],[Environmental, Health, and Safety]]</f>
        <v>Environmental, Health, and Safety</v>
      </c>
      <c r="X2" s="25" t="str">
        <f>Table1[[#Headers],[HexChecks]]</f>
        <v>HexChecks</v>
      </c>
      <c r="Y2" s="25" t="str">
        <f>Table1[[#Headers],[Resist]]</f>
        <v>Resist</v>
      </c>
      <c r="Z2" s="25" t="str">
        <f>Table1[[#Headers],[MRObotics]]</f>
        <v>MRObotics</v>
      </c>
      <c r="AA2" s="25" t="str">
        <f>Table1[[#Headers],[Chemical and Biological Defense]]</f>
        <v>Chemical and Biological Defense</v>
      </c>
    </row>
    <row r="3" spans="6:27" ht="30" x14ac:dyDescent="0.25">
      <c r="F3" s="23" t="s">
        <v>0</v>
      </c>
      <c r="G3" s="23" t="s">
        <v>32</v>
      </c>
      <c r="H3" s="6" t="s">
        <v>0</v>
      </c>
      <c r="I3" s="6" t="s">
        <v>7</v>
      </c>
      <c r="J3" s="6" t="s">
        <v>8</v>
      </c>
      <c r="K3" s="6" t="s">
        <v>9</v>
      </c>
      <c r="L3" s="7" t="s">
        <v>6</v>
      </c>
      <c r="M3" s="4" t="s">
        <v>6</v>
      </c>
      <c r="N3" s="4" t="s">
        <v>8</v>
      </c>
      <c r="O3" s="4" t="s">
        <v>15</v>
      </c>
      <c r="P3" s="3" t="s">
        <v>6</v>
      </c>
      <c r="R3" s="26" t="s">
        <v>0</v>
      </c>
      <c r="S3" t="str">
        <f>IF(ISERROR(VLOOKUP($R3,Table1[Aerospace and Defense],1,FALSE)),"","x")</f>
        <v>x</v>
      </c>
      <c r="T3" t="str">
        <f>IF(ISERROR(VLOOKUP($R3,Table1[Oil and Gas and Energy],1,FALSE)),"","x")</f>
        <v>x</v>
      </c>
      <c r="U3" t="str">
        <f>IF(ISERROR(VLOOKUP($R3,Table1[3D Printing],1,FALSE)),"","x")</f>
        <v/>
      </c>
      <c r="V3" t="str">
        <f>IF(ISERROR(VLOOKUP($R3,Table1[Plating, Finishing, and Coating],1,FALSE)),"","x")</f>
        <v>x</v>
      </c>
      <c r="W3" t="str">
        <f>IF(ISERROR(VLOOKUP($R3,Table1[Environmental, Health, and Safety],1,FALSE)),"","x")</f>
        <v>x</v>
      </c>
      <c r="X3" t="str">
        <f>IF(ISERROR(VLOOKUP($R3,Table1[HexChecks],1,FALSE)),"","x")</f>
        <v>x</v>
      </c>
      <c r="Y3" t="str">
        <f>IF(ISERROR(VLOOKUP($R3,Table1[Resist],1,FALSE)),"","x")</f>
        <v/>
      </c>
      <c r="Z3" t="str">
        <f>IF(ISERROR(VLOOKUP($R3,Table1[MRObotics],1,FALSE)),"","x")</f>
        <v>x</v>
      </c>
      <c r="AA3" t="str">
        <f>IF(ISERROR(VLOOKUP($R3,Table1[Chemical and Biological Defense],1,FALSE)),"","x")</f>
        <v/>
      </c>
    </row>
    <row r="4" spans="6:27" ht="30" x14ac:dyDescent="0.25">
      <c r="F4" s="13" t="s">
        <v>6</v>
      </c>
      <c r="G4" s="23" t="s">
        <v>32</v>
      </c>
      <c r="H4" s="6" t="s">
        <v>6</v>
      </c>
      <c r="I4" s="6" t="s">
        <v>11</v>
      </c>
      <c r="J4" s="6" t="s">
        <v>12</v>
      </c>
      <c r="K4" s="6" t="s">
        <v>0</v>
      </c>
      <c r="L4" s="7" t="s">
        <v>0</v>
      </c>
      <c r="M4" s="7" t="s">
        <v>34</v>
      </c>
      <c r="N4" s="7" t="s">
        <v>12</v>
      </c>
      <c r="O4" s="7" t="s">
        <v>9</v>
      </c>
      <c r="P4" s="6" t="s">
        <v>10</v>
      </c>
      <c r="R4" s="10" t="s">
        <v>6</v>
      </c>
      <c r="S4" t="str">
        <f>IF(ISERROR(VLOOKUP($R4,Table1[Aerospace and Defense],1,FALSE)),"","x")</f>
        <v>x</v>
      </c>
      <c r="T4" t="str">
        <f>IF(ISERROR(VLOOKUP($R4,Table1[Oil and Gas and Energy],1,FALSE)),"","x")</f>
        <v/>
      </c>
      <c r="U4" t="str">
        <f>IF(ISERROR(VLOOKUP($R4,Table1[3D Printing],1,FALSE)),"","x")</f>
        <v/>
      </c>
      <c r="V4" t="str">
        <f>IF(ISERROR(VLOOKUP($R4,Table1[Plating, Finishing, and Coating],1,FALSE)),"","x")</f>
        <v/>
      </c>
      <c r="W4" t="str">
        <f>IF(ISERROR(VLOOKUP($R4,Table1[Environmental, Health, and Safety],1,FALSE)),"","x")</f>
        <v>x</v>
      </c>
      <c r="X4" t="str">
        <f>IF(ISERROR(VLOOKUP($R4,Table1[HexChecks],1,FALSE)),"","x")</f>
        <v>x</v>
      </c>
      <c r="Y4" t="str">
        <f>IF(ISERROR(VLOOKUP($R4,Table1[Resist],1,FALSE)),"","x")</f>
        <v/>
      </c>
      <c r="Z4" t="str">
        <f>IF(ISERROR(VLOOKUP($R4,Table1[MRObotics],1,FALSE)),"","x")</f>
        <v/>
      </c>
      <c r="AA4" t="str">
        <f>IF(ISERROR(VLOOKUP($R4,Table1[Chemical and Biological Defense],1,FALSE)),"","x")</f>
        <v>x</v>
      </c>
    </row>
    <row r="5" spans="6:27" x14ac:dyDescent="0.25">
      <c r="F5" s="13" t="s">
        <v>10</v>
      </c>
      <c r="G5" s="23" t="s">
        <v>32</v>
      </c>
      <c r="H5" s="6" t="s">
        <v>10</v>
      </c>
      <c r="I5" s="6" t="s">
        <v>14</v>
      </c>
      <c r="J5" s="6" t="s">
        <v>9</v>
      </c>
      <c r="K5" s="6" t="s">
        <v>15</v>
      </c>
      <c r="L5" s="7" t="s">
        <v>34</v>
      </c>
      <c r="M5" s="7" t="s">
        <v>18</v>
      </c>
      <c r="N5" s="7"/>
      <c r="O5" s="7" t="s">
        <v>19</v>
      </c>
      <c r="P5" s="6"/>
      <c r="R5" s="27" t="s">
        <v>10</v>
      </c>
      <c r="S5" t="str">
        <f>IF(ISERROR(VLOOKUP($R5,Table1[Aerospace and Defense],1,FALSE)),"","x")</f>
        <v>x</v>
      </c>
      <c r="T5" t="str">
        <f>IF(ISERROR(VLOOKUP($R5,Table1[Oil and Gas and Energy],1,FALSE)),"","x")</f>
        <v/>
      </c>
      <c r="U5" t="str">
        <f>IF(ISERROR(VLOOKUP($R5,Table1[3D Printing],1,FALSE)),"","x")</f>
        <v/>
      </c>
      <c r="V5" t="str">
        <f>IF(ISERROR(VLOOKUP($R5,Table1[Plating, Finishing, and Coating],1,FALSE)),"","x")</f>
        <v/>
      </c>
      <c r="W5" t="str">
        <f>IF(ISERROR(VLOOKUP($R5,Table1[Environmental, Health, and Safety],1,FALSE)),"","x")</f>
        <v>x</v>
      </c>
      <c r="X5" t="str">
        <f>IF(ISERROR(VLOOKUP($R5,Table1[HexChecks],1,FALSE)),"","x")</f>
        <v>x</v>
      </c>
      <c r="Y5" t="str">
        <f>IF(ISERROR(VLOOKUP($R5,Table1[Resist],1,FALSE)),"","x")</f>
        <v/>
      </c>
      <c r="Z5" t="str">
        <f>IF(ISERROR(VLOOKUP($R5,Table1[MRObotics],1,FALSE)),"","x")</f>
        <v/>
      </c>
      <c r="AA5" t="str">
        <f>IF(ISERROR(VLOOKUP($R5,Table1[Chemical and Biological Defense],1,FALSE)),"","x")</f>
        <v>x</v>
      </c>
    </row>
    <row r="6" spans="6:27" ht="45" x14ac:dyDescent="0.25">
      <c r="F6" s="13" t="s">
        <v>13</v>
      </c>
      <c r="G6" s="23" t="s">
        <v>32</v>
      </c>
      <c r="H6" s="6" t="s">
        <v>34</v>
      </c>
      <c r="I6" s="24" t="s">
        <v>12</v>
      </c>
      <c r="J6" s="6"/>
      <c r="K6" s="6" t="s">
        <v>17</v>
      </c>
      <c r="L6" s="7" t="s">
        <v>18</v>
      </c>
      <c r="M6" s="7" t="s">
        <v>7</v>
      </c>
      <c r="N6" s="7"/>
      <c r="O6" s="7" t="s">
        <v>17</v>
      </c>
      <c r="P6" s="6"/>
      <c r="R6" s="10" t="s">
        <v>34</v>
      </c>
      <c r="S6" t="str">
        <f>IF(ISERROR(VLOOKUP($R6,Table1[Aerospace and Defense],1,FALSE)),"","x")</f>
        <v>x</v>
      </c>
      <c r="T6" t="str">
        <f>IF(ISERROR(VLOOKUP($R6,Table1[Oil and Gas and Energy],1,FALSE)),"","x")</f>
        <v/>
      </c>
      <c r="U6" t="str">
        <f>IF(ISERROR(VLOOKUP($R6,Table1[3D Printing],1,FALSE)),"","x")</f>
        <v/>
      </c>
      <c r="V6" t="str">
        <f>IF(ISERROR(VLOOKUP($R6,Table1[Plating, Finishing, and Coating],1,FALSE)),"","x")</f>
        <v/>
      </c>
      <c r="W6" t="str">
        <f>IF(ISERROR(VLOOKUP($R6,Table1[Environmental, Health, and Safety],1,FALSE)),"","x")</f>
        <v>x</v>
      </c>
      <c r="X6" t="str">
        <f>IF(ISERROR(VLOOKUP($R6,Table1[HexChecks],1,FALSE)),"","x")</f>
        <v>x</v>
      </c>
      <c r="Y6" t="str">
        <f>IF(ISERROR(VLOOKUP($R6,Table1[Resist],1,FALSE)),"","x")</f>
        <v/>
      </c>
      <c r="Z6" t="str">
        <f>IF(ISERROR(VLOOKUP($R6,Table1[MRObotics],1,FALSE)),"","x")</f>
        <v/>
      </c>
      <c r="AA6" t="str">
        <f>IF(ISERROR(VLOOKUP($R6,Table1[Chemical and Biological Defense],1,FALSE)),"","x")</f>
        <v/>
      </c>
    </row>
    <row r="7" spans="6:27" ht="30" x14ac:dyDescent="0.25">
      <c r="F7" s="13" t="s">
        <v>15</v>
      </c>
      <c r="G7" s="23" t="s">
        <v>32</v>
      </c>
      <c r="H7" s="6" t="s">
        <v>15</v>
      </c>
      <c r="I7" s="6" t="s">
        <v>19</v>
      </c>
      <c r="J7" s="6"/>
      <c r="K7" s="6" t="s">
        <v>11</v>
      </c>
      <c r="L7" s="7" t="s">
        <v>7</v>
      </c>
      <c r="M7" s="7" t="s">
        <v>20</v>
      </c>
      <c r="N7" s="7"/>
      <c r="O7" s="7" t="s">
        <v>0</v>
      </c>
      <c r="P7" s="6"/>
      <c r="R7" s="27" t="s">
        <v>15</v>
      </c>
      <c r="S7" t="str">
        <f>IF(ISERROR(VLOOKUP($R7,Table1[Aerospace and Defense],1,FALSE)),"","x")</f>
        <v>x</v>
      </c>
      <c r="T7" t="str">
        <f>IF(ISERROR(VLOOKUP($R7,Table1[Oil and Gas and Energy],1,FALSE)),"","x")</f>
        <v>x</v>
      </c>
      <c r="U7" t="str">
        <f>IF(ISERROR(VLOOKUP($R7,Table1[3D Printing],1,FALSE)),"","x")</f>
        <v/>
      </c>
      <c r="V7" t="str">
        <f>IF(ISERROR(VLOOKUP($R7,Table1[Plating, Finishing, and Coating],1,FALSE)),"","x")</f>
        <v>x</v>
      </c>
      <c r="W7" t="str">
        <f>IF(ISERROR(VLOOKUP($R7,Table1[Environmental, Health, and Safety],1,FALSE)),"","x")</f>
        <v/>
      </c>
      <c r="X7" t="str">
        <f>IF(ISERROR(VLOOKUP($R7,Table1[HexChecks],1,FALSE)),"","x")</f>
        <v/>
      </c>
      <c r="Y7" t="str">
        <f>IF(ISERROR(VLOOKUP($R7,Table1[Resist],1,FALSE)),"","x")</f>
        <v/>
      </c>
      <c r="Z7" t="str">
        <f>IF(ISERROR(VLOOKUP($R7,Table1[MRObotics],1,FALSE)),"","x")</f>
        <v>x</v>
      </c>
      <c r="AA7" t="str">
        <f>IF(ISERROR(VLOOKUP($R7,Table1[Chemical and Biological Defense],1,FALSE)),"","x")</f>
        <v/>
      </c>
    </row>
    <row r="8" spans="6:27" ht="60" x14ac:dyDescent="0.25">
      <c r="F8" s="13" t="s">
        <v>9</v>
      </c>
      <c r="G8" s="23" t="s">
        <v>32</v>
      </c>
      <c r="H8" s="6" t="s">
        <v>9</v>
      </c>
      <c r="I8" s="6" t="s">
        <v>15</v>
      </c>
      <c r="J8" s="6"/>
      <c r="K8" s="6" t="s">
        <v>14</v>
      </c>
      <c r="L8" s="7" t="s">
        <v>20</v>
      </c>
      <c r="M8" s="7" t="s">
        <v>11</v>
      </c>
      <c r="N8" s="7"/>
      <c r="O8" s="7"/>
      <c r="P8" s="6"/>
      <c r="R8" s="10" t="s">
        <v>9</v>
      </c>
      <c r="S8" t="str">
        <f>IF(ISERROR(VLOOKUP($R8,Table1[Aerospace and Defense],1,FALSE)),"","x")</f>
        <v>x</v>
      </c>
      <c r="T8" t="str">
        <f>IF(ISERROR(VLOOKUP($R8,Table1[Oil and Gas and Energy],1,FALSE)),"","x")</f>
        <v/>
      </c>
      <c r="U8" t="str">
        <f>IF(ISERROR(VLOOKUP($R8,Table1[3D Printing],1,FALSE)),"","x")</f>
        <v>x</v>
      </c>
      <c r="V8" t="str">
        <f>IF(ISERROR(VLOOKUP($R8,Table1[Plating, Finishing, and Coating],1,FALSE)),"","x")</f>
        <v>x</v>
      </c>
      <c r="W8" t="str">
        <f>IF(ISERROR(VLOOKUP($R8,Table1[Environmental, Health, and Safety],1,FALSE)),"","x")</f>
        <v/>
      </c>
      <c r="X8" t="str">
        <f>IF(ISERROR(VLOOKUP($R8,Table1[HexChecks],1,FALSE)),"","x")</f>
        <v/>
      </c>
      <c r="Y8" t="str">
        <f>IF(ISERROR(VLOOKUP($R8,Table1[Resist],1,FALSE)),"","x")</f>
        <v/>
      </c>
      <c r="Z8" t="str">
        <f>IF(ISERROR(VLOOKUP($R8,Table1[MRObotics],1,FALSE)),"","x")</f>
        <v>x</v>
      </c>
      <c r="AA8" t="str">
        <f>IF(ISERROR(VLOOKUP($R8,Table1[Chemical and Biological Defense],1,FALSE)),"","x")</f>
        <v/>
      </c>
    </row>
    <row r="9" spans="6:27" ht="60" x14ac:dyDescent="0.25">
      <c r="F9" s="13" t="s">
        <v>18</v>
      </c>
      <c r="G9" s="23" t="s">
        <v>32</v>
      </c>
      <c r="H9" s="6" t="s">
        <v>18</v>
      </c>
      <c r="I9" s="6" t="s">
        <v>27</v>
      </c>
      <c r="J9" s="6"/>
      <c r="K9" s="6" t="s">
        <v>8</v>
      </c>
      <c r="L9" s="7" t="s">
        <v>11</v>
      </c>
      <c r="M9" s="7" t="s">
        <v>14</v>
      </c>
      <c r="N9" s="7"/>
      <c r="O9" s="7"/>
      <c r="P9" s="6"/>
      <c r="R9" s="27" t="s">
        <v>18</v>
      </c>
      <c r="S9" t="str">
        <f>IF(ISERROR(VLOOKUP($R9,Table1[Aerospace and Defense],1,FALSE)),"","x")</f>
        <v>x</v>
      </c>
      <c r="T9" t="str">
        <f>IF(ISERROR(VLOOKUP($R9,Table1[Oil and Gas and Energy],1,FALSE)),"","x")</f>
        <v/>
      </c>
      <c r="U9" t="str">
        <f>IF(ISERROR(VLOOKUP($R9,Table1[3D Printing],1,FALSE)),"","x")</f>
        <v/>
      </c>
      <c r="V9" t="str">
        <f>IF(ISERROR(VLOOKUP($R9,Table1[Plating, Finishing, and Coating],1,FALSE)),"","x")</f>
        <v/>
      </c>
      <c r="W9" t="str">
        <f>IF(ISERROR(VLOOKUP($R9,Table1[Environmental, Health, and Safety],1,FALSE)),"","x")</f>
        <v>x</v>
      </c>
      <c r="X9" t="str">
        <f>IF(ISERROR(VLOOKUP($R9,Table1[HexChecks],1,FALSE)),"","x")</f>
        <v>x</v>
      </c>
      <c r="Y9" t="str">
        <f>IF(ISERROR(VLOOKUP($R9,Table1[Resist],1,FALSE)),"","x")</f>
        <v/>
      </c>
      <c r="Z9" t="str">
        <f>IF(ISERROR(VLOOKUP($R9,Table1[MRObotics],1,FALSE)),"","x")</f>
        <v/>
      </c>
      <c r="AA9" t="str">
        <f>IF(ISERROR(VLOOKUP($R9,Table1[Chemical and Biological Defense],1,FALSE)),"","x")</f>
        <v/>
      </c>
    </row>
    <row r="10" spans="6:27" ht="60" x14ac:dyDescent="0.25">
      <c r="F10" s="13" t="s">
        <v>17</v>
      </c>
      <c r="G10" s="23" t="s">
        <v>32</v>
      </c>
      <c r="H10" s="6" t="s">
        <v>17</v>
      </c>
      <c r="I10" s="6" t="s">
        <v>28</v>
      </c>
      <c r="J10" s="6"/>
      <c r="K10" s="6" t="s">
        <v>12</v>
      </c>
      <c r="L10" s="7" t="s">
        <v>14</v>
      </c>
      <c r="M10" s="7" t="s">
        <v>10</v>
      </c>
      <c r="N10" s="7"/>
      <c r="O10" s="7"/>
      <c r="P10" s="6"/>
      <c r="R10" s="10" t="s">
        <v>17</v>
      </c>
      <c r="S10" t="str">
        <f>IF(ISERROR(VLOOKUP($R10,Table1[Aerospace and Defense],1,FALSE)),"","x")</f>
        <v>x</v>
      </c>
      <c r="T10" t="str">
        <f>IF(ISERROR(VLOOKUP($R10,Table1[Oil and Gas and Energy],1,FALSE)),"","x")</f>
        <v/>
      </c>
      <c r="U10" t="str">
        <f>IF(ISERROR(VLOOKUP($R10,Table1[3D Printing],1,FALSE)),"","x")</f>
        <v/>
      </c>
      <c r="V10" t="str">
        <f>IF(ISERROR(VLOOKUP($R10,Table1[Plating, Finishing, and Coating],1,FALSE)),"","x")</f>
        <v>x</v>
      </c>
      <c r="W10" t="str">
        <f>IF(ISERROR(VLOOKUP($R10,Table1[Environmental, Health, and Safety],1,FALSE)),"","x")</f>
        <v/>
      </c>
      <c r="X10" t="str">
        <f>IF(ISERROR(VLOOKUP($R10,Table1[HexChecks],1,FALSE)),"","x")</f>
        <v>x</v>
      </c>
      <c r="Y10" t="str">
        <f>IF(ISERROR(VLOOKUP($R10,Table1[Resist],1,FALSE)),"","x")</f>
        <v/>
      </c>
      <c r="Z10" t="str">
        <f>IF(ISERROR(VLOOKUP($R10,Table1[MRObotics],1,FALSE)),"","x")</f>
        <v>x</v>
      </c>
      <c r="AA10" t="str">
        <f>IF(ISERROR(VLOOKUP($R10,Table1[Chemical and Biological Defense],1,FALSE)),"","x")</f>
        <v/>
      </c>
    </row>
    <row r="11" spans="6:27" ht="45" x14ac:dyDescent="0.25">
      <c r="F11" s="13" t="s">
        <v>20</v>
      </c>
      <c r="G11" s="23" t="s">
        <v>32</v>
      </c>
      <c r="H11" s="6" t="s">
        <v>20</v>
      </c>
      <c r="I11" s="6"/>
      <c r="J11" s="6"/>
      <c r="K11" s="6"/>
      <c r="L11" s="7" t="s">
        <v>10</v>
      </c>
      <c r="M11" s="7" t="s">
        <v>17</v>
      </c>
      <c r="N11" s="7"/>
      <c r="O11" s="7"/>
      <c r="P11" s="6"/>
      <c r="R11" s="27" t="s">
        <v>20</v>
      </c>
      <c r="S11" t="str">
        <f>IF(ISERROR(VLOOKUP($R11,Table1[Aerospace and Defense],1,FALSE)),"","x")</f>
        <v>x</v>
      </c>
      <c r="T11" t="str">
        <f>IF(ISERROR(VLOOKUP($R11,Table1[Oil and Gas and Energy],1,FALSE)),"","x")</f>
        <v/>
      </c>
      <c r="U11" t="str">
        <f>IF(ISERROR(VLOOKUP($R11,Table1[3D Printing],1,FALSE)),"","x")</f>
        <v/>
      </c>
      <c r="V11" t="str">
        <f>IF(ISERROR(VLOOKUP($R11,Table1[Plating, Finishing, and Coating],1,FALSE)),"","x")</f>
        <v/>
      </c>
      <c r="W11" t="str">
        <f>IF(ISERROR(VLOOKUP($R11,Table1[Environmental, Health, and Safety],1,FALSE)),"","x")</f>
        <v>x</v>
      </c>
      <c r="X11" t="str">
        <f>IF(ISERROR(VLOOKUP($R11,Table1[HexChecks],1,FALSE)),"","x")</f>
        <v>x</v>
      </c>
      <c r="Y11" t="str">
        <f>IF(ISERROR(VLOOKUP($R11,Table1[Resist],1,FALSE)),"","x")</f>
        <v/>
      </c>
      <c r="Z11" t="str">
        <f>IF(ISERROR(VLOOKUP($R11,Table1[MRObotics],1,FALSE)),"","x")</f>
        <v/>
      </c>
      <c r="AA11" t="str">
        <f>IF(ISERROR(VLOOKUP($R11,Table1[Chemical and Biological Defense],1,FALSE)),"","x")</f>
        <v/>
      </c>
    </row>
    <row r="12" spans="6:27" ht="45" x14ac:dyDescent="0.25">
      <c r="F12" s="13" t="s">
        <v>7</v>
      </c>
      <c r="G12" s="23" t="s">
        <v>32</v>
      </c>
      <c r="H12" s="6" t="s">
        <v>7</v>
      </c>
      <c r="I12" s="6"/>
      <c r="J12" s="6"/>
      <c r="K12" s="6"/>
      <c r="L12" s="7" t="s">
        <v>28</v>
      </c>
      <c r="M12" s="7" t="s">
        <v>0</v>
      </c>
      <c r="N12" s="7"/>
      <c r="O12" s="7"/>
      <c r="P12" s="6"/>
      <c r="R12" s="10" t="s">
        <v>7</v>
      </c>
      <c r="S12" t="str">
        <f>IF(ISERROR(VLOOKUP($R12,Table1[Aerospace and Defense],1,FALSE)),"","x")</f>
        <v>x</v>
      </c>
      <c r="T12" t="str">
        <f>IF(ISERROR(VLOOKUP($R12,Table1[Oil and Gas and Energy],1,FALSE)),"","x")</f>
        <v>x</v>
      </c>
      <c r="U12" t="str">
        <f>IF(ISERROR(VLOOKUP($R12,Table1[3D Printing],1,FALSE)),"","x")</f>
        <v/>
      </c>
      <c r="V12" t="str">
        <f>IF(ISERROR(VLOOKUP($R12,Table1[Plating, Finishing, and Coating],1,FALSE)),"","x")</f>
        <v/>
      </c>
      <c r="W12" t="str">
        <f>IF(ISERROR(VLOOKUP($R12,Table1[Environmental, Health, and Safety],1,FALSE)),"","x")</f>
        <v>x</v>
      </c>
      <c r="X12" t="str">
        <f>IF(ISERROR(VLOOKUP($R12,Table1[HexChecks],1,FALSE)),"","x")</f>
        <v>x</v>
      </c>
      <c r="Y12" t="str">
        <f>IF(ISERROR(VLOOKUP($R12,Table1[Resist],1,FALSE)),"","x")</f>
        <v/>
      </c>
      <c r="Z12" t="str">
        <f>IF(ISERROR(VLOOKUP($R12,Table1[MRObotics],1,FALSE)),"","x")</f>
        <v/>
      </c>
      <c r="AA12" t="str">
        <f>IF(ISERROR(VLOOKUP($R12,Table1[Chemical and Biological Defense],1,FALSE)),"","x")</f>
        <v/>
      </c>
    </row>
    <row r="13" spans="6:27" x14ac:dyDescent="0.25">
      <c r="F13" s="13" t="s">
        <v>11</v>
      </c>
      <c r="G13" s="23" t="s">
        <v>32</v>
      </c>
      <c r="H13" s="6" t="s">
        <v>11</v>
      </c>
      <c r="I13" s="6"/>
      <c r="J13" s="6"/>
      <c r="K13" s="6"/>
      <c r="L13" s="7" t="s">
        <v>21</v>
      </c>
      <c r="M13" s="7" t="s">
        <v>21</v>
      </c>
      <c r="N13" s="7"/>
      <c r="O13" s="7"/>
      <c r="P13" s="6"/>
      <c r="R13" s="27" t="s">
        <v>11</v>
      </c>
      <c r="S13" t="str">
        <f>IF(ISERROR(VLOOKUP($R13,Table1[Aerospace and Defense],1,FALSE)),"","x")</f>
        <v>x</v>
      </c>
      <c r="T13" t="str">
        <f>IF(ISERROR(VLOOKUP($R13,Table1[Oil and Gas and Energy],1,FALSE)),"","x")</f>
        <v>x</v>
      </c>
      <c r="U13" t="str">
        <f>IF(ISERROR(VLOOKUP($R13,Table1[3D Printing],1,FALSE)),"","x")</f>
        <v/>
      </c>
      <c r="V13" t="str">
        <f>IF(ISERROR(VLOOKUP($R13,Table1[Plating, Finishing, and Coating],1,FALSE)),"","x")</f>
        <v>x</v>
      </c>
      <c r="W13" t="str">
        <f>IF(ISERROR(VLOOKUP($R13,Table1[Environmental, Health, and Safety],1,FALSE)),"","x")</f>
        <v>x</v>
      </c>
      <c r="X13" t="str">
        <f>IF(ISERROR(VLOOKUP($R13,Table1[HexChecks],1,FALSE)),"","x")</f>
        <v>x</v>
      </c>
      <c r="Y13" t="str">
        <f>IF(ISERROR(VLOOKUP($R13,Table1[Resist],1,FALSE)),"","x")</f>
        <v/>
      </c>
      <c r="Z13" t="str">
        <f>IF(ISERROR(VLOOKUP($R13,Table1[MRObotics],1,FALSE)),"","x")</f>
        <v/>
      </c>
      <c r="AA13" t="str">
        <f>IF(ISERROR(VLOOKUP($R13,Table1[Chemical and Biological Defense],1,FALSE)),"","x")</f>
        <v/>
      </c>
    </row>
    <row r="14" spans="6:27" ht="30" x14ac:dyDescent="0.25">
      <c r="F14" s="13" t="s">
        <v>14</v>
      </c>
      <c r="G14" s="23" t="s">
        <v>32</v>
      </c>
      <c r="H14" s="6" t="s">
        <v>14</v>
      </c>
      <c r="I14" s="6"/>
      <c r="J14" s="6"/>
      <c r="K14" s="6"/>
      <c r="L14" s="7"/>
      <c r="M14" s="7"/>
      <c r="N14" s="7"/>
      <c r="O14" s="7"/>
      <c r="P14" s="6"/>
      <c r="R14" s="10" t="s">
        <v>14</v>
      </c>
      <c r="S14" t="str">
        <f>IF(ISERROR(VLOOKUP($R14,Table1[Aerospace and Defense],1,FALSE)),"","x")</f>
        <v>x</v>
      </c>
      <c r="T14" t="str">
        <f>IF(ISERROR(VLOOKUP($R14,Table1[Oil and Gas and Energy],1,FALSE)),"","x")</f>
        <v>x</v>
      </c>
      <c r="U14" t="str">
        <f>IF(ISERROR(VLOOKUP($R14,Table1[3D Printing],1,FALSE)),"","x")</f>
        <v/>
      </c>
      <c r="V14" t="str">
        <f>IF(ISERROR(VLOOKUP($R14,Table1[Plating, Finishing, and Coating],1,FALSE)),"","x")</f>
        <v>x</v>
      </c>
      <c r="W14" t="str">
        <f>IF(ISERROR(VLOOKUP($R14,Table1[Environmental, Health, and Safety],1,FALSE)),"","x")</f>
        <v>x</v>
      </c>
      <c r="X14" t="str">
        <f>IF(ISERROR(VLOOKUP($R14,Table1[HexChecks],1,FALSE)),"","x")</f>
        <v>x</v>
      </c>
      <c r="Y14" t="str">
        <f>IF(ISERROR(VLOOKUP($R14,Table1[Resist],1,FALSE)),"","x")</f>
        <v/>
      </c>
      <c r="Z14" t="str">
        <f>IF(ISERROR(VLOOKUP($R14,Table1[MRObotics],1,FALSE)),"","x")</f>
        <v/>
      </c>
      <c r="AA14" t="str">
        <f>IF(ISERROR(VLOOKUP($R14,Table1[Chemical and Biological Defense],1,FALSE)),"","x")</f>
        <v/>
      </c>
    </row>
    <row r="15" spans="6:27" x14ac:dyDescent="0.25">
      <c r="F15" s="13" t="s">
        <v>8</v>
      </c>
      <c r="G15" s="23" t="s">
        <v>32</v>
      </c>
      <c r="H15" s="6" t="s">
        <v>8</v>
      </c>
      <c r="I15" s="6"/>
      <c r="J15" s="6"/>
      <c r="K15" s="6"/>
      <c r="L15" s="7"/>
      <c r="M15" s="7"/>
      <c r="N15" s="7"/>
      <c r="O15" s="7"/>
      <c r="P15" s="6"/>
      <c r="R15" s="27" t="s">
        <v>8</v>
      </c>
      <c r="S15" t="str">
        <f>IF(ISERROR(VLOOKUP($R15,Table1[Aerospace and Defense],1,FALSE)),"","x")</f>
        <v>x</v>
      </c>
      <c r="T15" t="str">
        <f>IF(ISERROR(VLOOKUP($R15,Table1[Oil and Gas and Energy],1,FALSE)),"","x")</f>
        <v/>
      </c>
      <c r="U15" t="str">
        <f>IF(ISERROR(VLOOKUP($R15,Table1[3D Printing],1,FALSE)),"","x")</f>
        <v>x</v>
      </c>
      <c r="V15" t="str">
        <f>IF(ISERROR(VLOOKUP($R15,Table1[Plating, Finishing, and Coating],1,FALSE)),"","x")</f>
        <v>x</v>
      </c>
      <c r="W15" t="str">
        <f>IF(ISERROR(VLOOKUP($R15,Table1[Environmental, Health, and Safety],1,FALSE)),"","x")</f>
        <v/>
      </c>
      <c r="X15" t="str">
        <f>IF(ISERROR(VLOOKUP($R15,Table1[HexChecks],1,FALSE)),"","x")</f>
        <v/>
      </c>
      <c r="Y15" t="str">
        <f>IF(ISERROR(VLOOKUP($R15,Table1[Resist],1,FALSE)),"","x")</f>
        <v>x</v>
      </c>
      <c r="Z15" t="str">
        <f>IF(ISERROR(VLOOKUP($R15,Table1[MRObotics],1,FALSE)),"","x")</f>
        <v/>
      </c>
      <c r="AA15" t="str">
        <f>IF(ISERROR(VLOOKUP($R15,Table1[Chemical and Biological Defense],1,FALSE)),"","x")</f>
        <v/>
      </c>
    </row>
    <row r="16" spans="6:27" x14ac:dyDescent="0.25">
      <c r="F16" s="13" t="s">
        <v>12</v>
      </c>
      <c r="G16" s="23" t="s">
        <v>32</v>
      </c>
      <c r="H16" s="6" t="s">
        <v>12</v>
      </c>
      <c r="I16" s="6"/>
      <c r="J16" s="6"/>
      <c r="K16" s="6"/>
      <c r="L16" s="7"/>
      <c r="M16" s="7"/>
      <c r="N16" s="7"/>
      <c r="O16" s="7"/>
      <c r="P16" s="6"/>
      <c r="R16" s="10" t="s">
        <v>12</v>
      </c>
      <c r="S16" t="str">
        <f>IF(ISERROR(VLOOKUP($R16,Table1[Aerospace and Defense],1,FALSE)),"","x")</f>
        <v>x</v>
      </c>
      <c r="T16" t="str">
        <f>IF(ISERROR(VLOOKUP($R16,Table1[Oil and Gas and Energy],1,FALSE)),"","x")</f>
        <v>x</v>
      </c>
      <c r="U16" t="str">
        <f>IF(ISERROR(VLOOKUP($R16,Table1[3D Printing],1,FALSE)),"","x")</f>
        <v>x</v>
      </c>
      <c r="V16" t="str">
        <f>IF(ISERROR(VLOOKUP($R16,Table1[Plating, Finishing, and Coating],1,FALSE)),"","x")</f>
        <v>x</v>
      </c>
      <c r="W16" t="str">
        <f>IF(ISERROR(VLOOKUP($R16,Table1[Environmental, Health, and Safety],1,FALSE)),"","x")</f>
        <v/>
      </c>
      <c r="X16" t="str">
        <f>IF(ISERROR(VLOOKUP($R16,Table1[HexChecks],1,FALSE)),"","x")</f>
        <v/>
      </c>
      <c r="Y16" t="str">
        <f>IF(ISERROR(VLOOKUP($R16,Table1[Resist],1,FALSE)),"","x")</f>
        <v>x</v>
      </c>
      <c r="Z16" t="str">
        <f>IF(ISERROR(VLOOKUP($R16,Table1[MRObotics],1,FALSE)),"","x")</f>
        <v/>
      </c>
      <c r="AA16" t="str">
        <f>IF(ISERROR(VLOOKUP($R16,Table1[Chemical and Biological Defense],1,FALSE)),"","x")</f>
        <v/>
      </c>
    </row>
    <row r="17" spans="6:27" x14ac:dyDescent="0.25">
      <c r="F17" s="13" t="s">
        <v>19</v>
      </c>
      <c r="G17" s="23" t="s">
        <v>32</v>
      </c>
      <c r="H17" s="6" t="s">
        <v>19</v>
      </c>
      <c r="I17" s="6"/>
      <c r="J17" s="6"/>
      <c r="K17" s="6"/>
      <c r="L17" s="7"/>
      <c r="M17" s="7"/>
      <c r="N17" s="7"/>
      <c r="O17" s="7"/>
      <c r="P17" s="6"/>
      <c r="R17" s="27" t="s">
        <v>19</v>
      </c>
      <c r="S17" t="str">
        <f>IF(ISERROR(VLOOKUP($R17,Table1[Aerospace and Defense],1,FALSE)),"","x")</f>
        <v>x</v>
      </c>
      <c r="T17" t="str">
        <f>IF(ISERROR(VLOOKUP($R17,Table1[Oil and Gas and Energy],1,FALSE)),"","x")</f>
        <v>x</v>
      </c>
      <c r="U17" t="str">
        <f>IF(ISERROR(VLOOKUP($R17,Table1[3D Printing],1,FALSE)),"","x")</f>
        <v/>
      </c>
      <c r="V17" t="str">
        <f>IF(ISERROR(VLOOKUP($R17,Table1[Plating, Finishing, and Coating],1,FALSE)),"","x")</f>
        <v/>
      </c>
      <c r="W17" t="str">
        <f>IF(ISERROR(VLOOKUP($R17,Table1[Environmental, Health, and Safety],1,FALSE)),"","x")</f>
        <v/>
      </c>
      <c r="X17" t="str">
        <f>IF(ISERROR(VLOOKUP($R17,Table1[HexChecks],1,FALSE)),"","x")</f>
        <v/>
      </c>
      <c r="Y17" t="str">
        <f>IF(ISERROR(VLOOKUP($R17,Table1[Resist],1,FALSE)),"","x")</f>
        <v/>
      </c>
      <c r="Z17" t="str">
        <f>IF(ISERROR(VLOOKUP($R17,Table1[MRObotics],1,FALSE)),"","x")</f>
        <v>x</v>
      </c>
      <c r="AA17" t="str">
        <f>IF(ISERROR(VLOOKUP($R17,Table1[Chemical and Biological Defense],1,FALSE)),"","x")</f>
        <v/>
      </c>
    </row>
    <row r="18" spans="6:27" x14ac:dyDescent="0.25">
      <c r="F18" s="12" t="s">
        <v>21</v>
      </c>
      <c r="G18" s="23" t="s">
        <v>32</v>
      </c>
      <c r="H18" s="8" t="s">
        <v>21</v>
      </c>
      <c r="I18" s="8"/>
      <c r="J18" s="8"/>
      <c r="K18" s="8"/>
      <c r="L18" s="9"/>
      <c r="M18" s="9"/>
      <c r="N18" s="9"/>
      <c r="O18" s="9"/>
      <c r="P18" s="8"/>
      <c r="Q18" s="20"/>
      <c r="R18" s="10" t="s">
        <v>21</v>
      </c>
      <c r="S18" t="str">
        <f>IF(ISERROR(VLOOKUP($R18,Table1[Aerospace and Defense],1,FALSE)),"","x")</f>
        <v>x</v>
      </c>
      <c r="T18" t="str">
        <f>IF(ISERROR(VLOOKUP($R18,Table1[Oil and Gas and Energy],1,FALSE)),"","x")</f>
        <v/>
      </c>
      <c r="U18" t="str">
        <f>IF(ISERROR(VLOOKUP($R18,Table1[3D Printing],1,FALSE)),"","x")</f>
        <v/>
      </c>
      <c r="V18" t="str">
        <f>IF(ISERROR(VLOOKUP($R18,Table1[Plating, Finishing, and Coating],1,FALSE)),"","x")</f>
        <v/>
      </c>
      <c r="W18" t="str">
        <f>IF(ISERROR(VLOOKUP($R18,Table1[Environmental, Health, and Safety],1,FALSE)),"","x")</f>
        <v>x</v>
      </c>
      <c r="X18" t="str">
        <f>IF(ISERROR(VLOOKUP($R18,Table1[HexChecks],1,FALSE)),"","x")</f>
        <v>x</v>
      </c>
      <c r="Y18" t="str">
        <f>IF(ISERROR(VLOOKUP($R18,Table1[Resist],1,FALSE)),"","x")</f>
        <v/>
      </c>
      <c r="Z18" t="str">
        <f>IF(ISERROR(VLOOKUP($R18,Table1[MRObotics],1,FALSE)),"","x")</f>
        <v/>
      </c>
      <c r="AA18" t="str">
        <f>IF(ISERROR(VLOOKUP($R18,Table1[Chemical and Biological Defense],1,FALSE)),"","x")</f>
        <v/>
      </c>
    </row>
    <row r="20" spans="6:27" x14ac:dyDescent="0.25">
      <c r="H20" t="s">
        <v>22</v>
      </c>
    </row>
    <row r="21" spans="6:27" ht="30" x14ac:dyDescent="0.25">
      <c r="F21" s="2" t="s">
        <v>23</v>
      </c>
      <c r="G21" s="3" t="s">
        <v>12</v>
      </c>
      <c r="H21" s="4" t="s">
        <v>24</v>
      </c>
      <c r="I21" s="3" t="s">
        <v>30</v>
      </c>
    </row>
    <row r="22" spans="6:27" x14ac:dyDescent="0.25">
      <c r="F22" s="5" t="s">
        <v>6</v>
      </c>
      <c r="G22" s="5" t="s">
        <v>8</v>
      </c>
      <c r="H22" s="5" t="s">
        <v>15</v>
      </c>
      <c r="I22" s="5" t="s">
        <v>6</v>
      </c>
      <c r="J22" t="s">
        <v>25</v>
      </c>
    </row>
    <row r="23" spans="6:27" x14ac:dyDescent="0.25">
      <c r="F23" s="5" t="s">
        <v>16</v>
      </c>
      <c r="G23" s="5" t="s">
        <v>12</v>
      </c>
      <c r="H23" s="5" t="s">
        <v>9</v>
      </c>
      <c r="I23" s="16" t="s">
        <v>10</v>
      </c>
    </row>
    <row r="24" spans="6:27" x14ac:dyDescent="0.25">
      <c r="F24" s="5" t="s">
        <v>18</v>
      </c>
      <c r="G24" s="6"/>
      <c r="H24" s="6" t="s">
        <v>19</v>
      </c>
      <c r="I24" s="7"/>
    </row>
    <row r="25" spans="6:27" x14ac:dyDescent="0.25">
      <c r="F25" s="5" t="s">
        <v>7</v>
      </c>
      <c r="G25" s="6"/>
      <c r="H25" s="6" t="s">
        <v>17</v>
      </c>
      <c r="I25" s="22"/>
    </row>
    <row r="26" spans="6:27" x14ac:dyDescent="0.25">
      <c r="F26" s="5" t="s">
        <v>20</v>
      </c>
      <c r="G26" s="6"/>
      <c r="H26" s="6" t="s">
        <v>0</v>
      </c>
      <c r="I26" s="21"/>
      <c r="J26" t="s">
        <v>26</v>
      </c>
    </row>
    <row r="27" spans="6:27" x14ac:dyDescent="0.25">
      <c r="F27" s="5" t="s">
        <v>11</v>
      </c>
      <c r="G27" s="6"/>
      <c r="H27" s="14"/>
      <c r="I27" s="21"/>
      <c r="J27" t="s">
        <v>26</v>
      </c>
    </row>
    <row r="28" spans="6:27" x14ac:dyDescent="0.25">
      <c r="F28" s="5" t="s">
        <v>14</v>
      </c>
      <c r="G28" s="6"/>
      <c r="H28" s="7"/>
      <c r="I28" s="7"/>
    </row>
    <row r="29" spans="6:27" x14ac:dyDescent="0.25">
      <c r="F29" s="17" t="s">
        <v>10</v>
      </c>
      <c r="G29" s="10"/>
      <c r="H29" s="14"/>
      <c r="I29" s="14"/>
    </row>
    <row r="30" spans="6:27" x14ac:dyDescent="0.25">
      <c r="F30" s="17" t="s">
        <v>17</v>
      </c>
      <c r="G30" s="10"/>
      <c r="H30" s="14"/>
      <c r="I30" s="14"/>
    </row>
    <row r="31" spans="6:27" x14ac:dyDescent="0.25">
      <c r="F31" s="17" t="s">
        <v>0</v>
      </c>
      <c r="G31" s="10"/>
      <c r="H31" s="14"/>
      <c r="I31" s="14"/>
    </row>
    <row r="32" spans="6:27" x14ac:dyDescent="0.25">
      <c r="F32" s="13"/>
      <c r="G32" s="10"/>
      <c r="H32" s="14"/>
      <c r="I32" s="14"/>
    </row>
    <row r="33" spans="6:9" x14ac:dyDescent="0.25">
      <c r="F33" s="13"/>
      <c r="G33" s="10"/>
      <c r="H33" s="14"/>
      <c r="I33" s="14"/>
    </row>
    <row r="34" spans="6:9" x14ac:dyDescent="0.25">
      <c r="F34" s="13"/>
      <c r="G34" s="10"/>
      <c r="H34" s="14"/>
      <c r="I34" s="14"/>
    </row>
    <row r="35" spans="6:9" x14ac:dyDescent="0.25">
      <c r="F35" s="13"/>
      <c r="G35" s="10"/>
      <c r="H35" s="14"/>
      <c r="I35" s="14"/>
    </row>
    <row r="36" spans="6:9" x14ac:dyDescent="0.25">
      <c r="F36" s="13"/>
      <c r="G36" s="10"/>
      <c r="H36" s="14"/>
      <c r="I36" s="14"/>
    </row>
    <row r="37" spans="6:9" x14ac:dyDescent="0.25">
      <c r="F37" s="12"/>
      <c r="G37" s="15"/>
      <c r="H37" s="11"/>
      <c r="I37" s="11"/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abb18f9-7119-49b0-bf1d-0649bd953a0e">
      <Terms xmlns="http://schemas.microsoft.com/office/infopath/2007/PartnerControls"/>
    </lcf76f155ced4ddcb4097134ff3c332f>
    <TaxCatchAll xmlns="baf4e4da-c937-4624-86ed-07b88dce509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08E942FD3FF54E9E818837BC3DE824" ma:contentTypeVersion="18" ma:contentTypeDescription="Create a new document." ma:contentTypeScope="" ma:versionID="688b9a2ba90058ade4ea5703304bc459">
  <xsd:schema xmlns:xsd="http://www.w3.org/2001/XMLSchema" xmlns:xs="http://www.w3.org/2001/XMLSchema" xmlns:p="http://schemas.microsoft.com/office/2006/metadata/properties" xmlns:ns2="cabb18f9-7119-49b0-bf1d-0649bd953a0e" xmlns:ns3="baf4e4da-c937-4624-86ed-07b88dce509e" targetNamespace="http://schemas.microsoft.com/office/2006/metadata/properties" ma:root="true" ma:fieldsID="2d537ed2f7196f3f360a039198ef451b" ns2:_="" ns3:_="">
    <xsd:import namespace="cabb18f9-7119-49b0-bf1d-0649bd953a0e"/>
    <xsd:import namespace="baf4e4da-c937-4624-86ed-07b88dce50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bb18f9-7119-49b0-bf1d-0649bd953a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29d2123c-76e2-4d16-8a78-43d37a6d06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f4e4da-c937-4624-86ed-07b88dce509e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b65aa54-4aa0-4655-8051-8b74db781231}" ma:internalName="TaxCatchAll" ma:showField="CatchAllData" ma:web="baf4e4da-c937-4624-86ed-07b88dce50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52CB51-517A-48CF-BA14-F35555624E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E3CF54-9F56-4E13-BBE4-74C9475EEE1D}">
  <ds:schemaRefs>
    <ds:schemaRef ds:uri="http://schemas.microsoft.com/office/2006/metadata/properties"/>
    <ds:schemaRef ds:uri="http://www.w3.org/2000/xmlns/"/>
    <ds:schemaRef ds:uri="cabb18f9-7119-49b0-bf1d-0649bd953a0e"/>
    <ds:schemaRef ds:uri="http://schemas.microsoft.com/office/infopath/2007/PartnerControls"/>
    <ds:schemaRef ds:uri="baf4e4da-c937-4624-86ed-07b88dce509e"/>
    <ds:schemaRef ds:uri="http://www.w3.org/2001/XMLSchema-instance"/>
  </ds:schemaRefs>
</ds:datastoreItem>
</file>

<file path=customXml/itemProps3.xml><?xml version="1.0" encoding="utf-8"?>
<ds:datastoreItem xmlns:ds="http://schemas.openxmlformats.org/officeDocument/2006/customXml" ds:itemID="{D1FCE71C-4D7F-487B-86E5-A37CE351EDCC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cabb18f9-7119-49b0-bf1d-0649bd953a0e"/>
    <ds:schemaRef ds:uri="baf4e4da-c937-4624-86ed-07b88dce509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 Category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Jones</dc:creator>
  <cp:keywords/>
  <dc:description/>
  <cp:lastModifiedBy>Camille Jones</cp:lastModifiedBy>
  <cp:revision/>
  <dcterms:created xsi:type="dcterms:W3CDTF">2023-08-07T20:19:35Z</dcterms:created>
  <dcterms:modified xsi:type="dcterms:W3CDTF">2023-08-15T16:01:11Z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0x010100E608E942FD3FF54E9E818837BC3DE824</vt:lpwstr>
  </property>
  <property fmtid="{D5CDD505-2E9C-101B-9397-08002B2CF9AE}" pid="3" name="MediaServiceImageTags">
    <vt:lpwstr/>
  </property>
</Properties>
</file>